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Sliding Fee Calculator" sheetId="1" r:id="rId1"/>
    <sheet name="Sliding Fee Chart" sheetId="2" r:id="rId2"/>
  </sheets>
  <definedNames/>
  <calcPr fullCalcOnLoad="1"/>
</workbook>
</file>

<file path=xl/sharedStrings.xml><?xml version="1.0" encoding="utf-8"?>
<sst xmlns="http://schemas.openxmlformats.org/spreadsheetml/2006/main" count="44" uniqueCount="33">
  <si>
    <t>COMMUNITY MENTAL HEALTH CENTER, INC.</t>
  </si>
  <si>
    <t>SUBSIDY ALLOWANCE SCHEDULE (SLIDING FEE SCALE)</t>
  </si>
  <si>
    <t>90% Discount</t>
  </si>
  <si>
    <t xml:space="preserve">Family </t>
  </si>
  <si>
    <t>Size</t>
  </si>
  <si>
    <t>80% Discount</t>
  </si>
  <si>
    <t>70% Discount</t>
  </si>
  <si>
    <t>60% Discount</t>
  </si>
  <si>
    <t>50% Discount</t>
  </si>
  <si>
    <t>40% Discount</t>
  </si>
  <si>
    <t>30% Discount</t>
  </si>
  <si>
    <t>20% Discount</t>
  </si>
  <si>
    <t>10% Discount</t>
  </si>
  <si>
    <t>No Discount</t>
  </si>
  <si>
    <t>And Up</t>
  </si>
  <si>
    <t>SUBSIDY ALLOWANCE CALCULATOR</t>
  </si>
  <si>
    <t>Family</t>
  </si>
  <si>
    <t>Household</t>
  </si>
  <si>
    <t>Subsidy</t>
  </si>
  <si>
    <t>Income</t>
  </si>
  <si>
    <t>Allowed</t>
  </si>
  <si>
    <t xml:space="preserve">Fee subsidies may only be applied to the self-pay portion of a charge.  </t>
  </si>
  <si>
    <t>Notes:</t>
  </si>
  <si>
    <t>Client</t>
  </si>
  <si>
    <t>Responsibility</t>
  </si>
  <si>
    <t>95% Discount</t>
  </si>
  <si>
    <t>Poverty</t>
  </si>
  <si>
    <t>Level</t>
  </si>
  <si>
    <t>&gt; 250%</t>
  </si>
  <si>
    <t>Less Than or Equal to 100%</t>
  </si>
  <si>
    <t>Greater Than 250%</t>
  </si>
  <si>
    <t>INCORPORATING 2023 POVERTY GUIDELINES - BASED ON 100% FEDERAL POVERTY LEVEL</t>
  </si>
  <si>
    <t>BASED ON 2023 100% FEDERAL POWERTY LEVEL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</si>
</sst>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5" applyProtection="1">
      <alignment/>
      <protection/>
    </xf>
    <xf numFmtId="0" fontId="3" fillId="0" borderId="0" xfId="55" applyFont="1" applyAlignment="1" applyProtection="1">
      <alignment horizontal="centerContinuous"/>
      <protection/>
    </xf>
    <xf numFmtId="0" fontId="2" fillId="0" borderId="0" xfId="55" applyAlignment="1" applyProtection="1">
      <alignment horizontal="centerContinuous"/>
      <protection/>
    </xf>
    <xf numFmtId="0" fontId="2" fillId="0" borderId="0" xfId="55" applyFont="1" applyAlignment="1" applyProtection="1">
      <alignment horizontal="centerContinuous"/>
      <protection/>
    </xf>
    <xf numFmtId="14" fontId="3" fillId="0" borderId="0" xfId="55" applyNumberFormat="1" applyFont="1" applyAlignment="1" applyProtection="1">
      <alignment horizontal="centerContinuous"/>
      <protection/>
    </xf>
    <xf numFmtId="0" fontId="3" fillId="0" borderId="0" xfId="55" applyFont="1" applyAlignment="1" applyProtection="1">
      <alignment/>
      <protection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2" fillId="0" borderId="0" xfId="55" applyFont="1" applyAlignment="1" applyProtection="1">
      <alignment horizontal="center"/>
      <protection/>
    </xf>
    <xf numFmtId="14" fontId="3" fillId="0" borderId="0" xfId="55" applyNumberFormat="1" applyFont="1" applyAlignment="1" applyProtection="1" quotePrefix="1">
      <alignment horizontal="centerContinuous"/>
      <protection/>
    </xf>
    <xf numFmtId="0" fontId="3" fillId="0" borderId="10" xfId="55" applyFont="1" applyBorder="1" applyAlignment="1" applyProtection="1">
      <alignment horizontal="center"/>
      <protection/>
    </xf>
    <xf numFmtId="0" fontId="2" fillId="0" borderId="0" xfId="56" applyProtection="1">
      <alignment/>
      <protection/>
    </xf>
    <xf numFmtId="0" fontId="3" fillId="0" borderId="11" xfId="56" applyFont="1" applyBorder="1" applyAlignment="1" applyProtection="1">
      <alignment horizontal="center"/>
      <protection/>
    </xf>
    <xf numFmtId="0" fontId="3" fillId="0" borderId="12" xfId="56" applyFont="1" applyBorder="1" applyAlignment="1" applyProtection="1">
      <alignment horizontal="center"/>
      <protection/>
    </xf>
    <xf numFmtId="0" fontId="2" fillId="0" borderId="13" xfId="56" applyBorder="1" applyAlignment="1" applyProtection="1">
      <alignment horizontal="center"/>
      <protection/>
    </xf>
    <xf numFmtId="0" fontId="2" fillId="0" borderId="14" xfId="56" applyBorder="1" applyAlignment="1" applyProtection="1">
      <alignment horizontal="center"/>
      <protection/>
    </xf>
    <xf numFmtId="0" fontId="3" fillId="0" borderId="0" xfId="56" applyFont="1" applyAlignment="1" applyProtection="1">
      <alignment horizontal="centerContinuous"/>
      <protection/>
    </xf>
    <xf numFmtId="0" fontId="2" fillId="0" borderId="0" xfId="56" applyAlignment="1" applyProtection="1">
      <alignment horizontal="centerContinuous"/>
      <protection/>
    </xf>
    <xf numFmtId="0" fontId="3" fillId="0" borderId="0" xfId="56" applyFont="1" applyAlignment="1" applyProtection="1">
      <alignment horizontal="left"/>
      <protection/>
    </xf>
    <xf numFmtId="0" fontId="3" fillId="0" borderId="15" xfId="56" applyFont="1" applyBorder="1" applyAlignment="1" applyProtection="1">
      <alignment horizontal="center"/>
      <protection/>
    </xf>
    <xf numFmtId="0" fontId="3" fillId="0" borderId="16" xfId="56" applyFont="1" applyBorder="1" applyAlignment="1" applyProtection="1">
      <alignment horizontal="center"/>
      <protection/>
    </xf>
    <xf numFmtId="9" fontId="2" fillId="0" borderId="17" xfId="59" applyFont="1" applyBorder="1" applyAlignment="1" applyProtection="1">
      <alignment horizontal="center"/>
      <protection/>
    </xf>
    <xf numFmtId="9" fontId="2" fillId="0" borderId="18" xfId="59" applyFont="1" applyBorder="1" applyAlignment="1" applyProtection="1">
      <alignment horizontal="center"/>
      <protection/>
    </xf>
    <xf numFmtId="3" fontId="3" fillId="0" borderId="16" xfId="56" applyNumberFormat="1" applyFont="1" applyBorder="1" applyAlignment="1" applyProtection="1">
      <alignment horizontal="center"/>
      <protection/>
    </xf>
    <xf numFmtId="0" fontId="3" fillId="0" borderId="19" xfId="56" applyFont="1" applyBorder="1" applyAlignment="1" applyProtection="1">
      <alignment horizontal="center"/>
      <protection/>
    </xf>
    <xf numFmtId="3" fontId="3" fillId="0" borderId="12" xfId="56" applyNumberFormat="1" applyFont="1" applyBorder="1" applyAlignment="1" applyProtection="1">
      <alignment horizontal="center"/>
      <protection/>
    </xf>
    <xf numFmtId="0" fontId="3" fillId="0" borderId="20" xfId="56" applyFont="1" applyBorder="1" applyAlignment="1" applyProtection="1">
      <alignment horizontal="center"/>
      <protection/>
    </xf>
    <xf numFmtId="37" fontId="2" fillId="0" borderId="17" xfId="42" applyNumberFormat="1" applyFont="1" applyFill="1" applyBorder="1" applyAlignment="1" applyProtection="1">
      <alignment horizontal="center"/>
      <protection locked="0"/>
    </xf>
    <xf numFmtId="37" fontId="2" fillId="0" borderId="17" xfId="42" applyNumberFormat="1" applyFont="1" applyBorder="1" applyAlignment="1" applyProtection="1">
      <alignment horizontal="center"/>
      <protection locked="0"/>
    </xf>
    <xf numFmtId="37" fontId="2" fillId="0" borderId="21" xfId="42" applyNumberFormat="1" applyFont="1" applyBorder="1" applyAlignment="1" applyProtection="1">
      <alignment horizontal="center"/>
      <protection locked="0"/>
    </xf>
    <xf numFmtId="9" fontId="2" fillId="0" borderId="21" xfId="59" applyFont="1" applyBorder="1" applyAlignment="1" applyProtection="1">
      <alignment horizontal="center"/>
      <protection/>
    </xf>
    <xf numFmtId="9" fontId="2" fillId="0" borderId="22" xfId="59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37" fontId="0" fillId="0" borderId="0" xfId="42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0" fontId="3" fillId="33" borderId="0" xfId="55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5" fillId="0" borderId="10" xfId="0" applyFont="1" applyBorder="1" applyAlignment="1" applyProtection="1">
      <alignment horizontal="center"/>
      <protection/>
    </xf>
    <xf numFmtId="37" fontId="0" fillId="0" borderId="0" xfId="42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9" fontId="3" fillId="33" borderId="0" xfId="59" applyFont="1" applyFill="1" applyAlignment="1" applyProtection="1">
      <alignment horizontal="center" vertical="center"/>
      <protection/>
    </xf>
    <xf numFmtId="9" fontId="3" fillId="33" borderId="0" xfId="59" applyFont="1" applyFill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33" customWidth="1"/>
    <col min="2" max="2" width="9.7109375" style="33" customWidth="1"/>
    <col min="3" max="5" width="15.7109375" style="33" customWidth="1"/>
    <col min="6" max="16384" width="9.140625" style="33" customWidth="1"/>
  </cols>
  <sheetData>
    <row r="1" spans="1:5" ht="15">
      <c r="A1" s="19" t="s">
        <v>0</v>
      </c>
      <c r="C1" s="18"/>
      <c r="D1" s="18"/>
      <c r="E1" s="18"/>
    </row>
    <row r="2" spans="1:5" ht="15">
      <c r="A2" s="19" t="s">
        <v>15</v>
      </c>
      <c r="C2" s="18"/>
      <c r="D2" s="18"/>
      <c r="E2" s="18"/>
    </row>
    <row r="3" spans="1:5" ht="15">
      <c r="A3" s="35" t="s">
        <v>32</v>
      </c>
      <c r="B3" s="19"/>
      <c r="C3" s="18"/>
      <c r="D3" s="18"/>
      <c r="E3" s="18"/>
    </row>
    <row r="4" spans="2:5" ht="15">
      <c r="B4" s="19"/>
      <c r="C4" s="18"/>
      <c r="D4" s="18"/>
      <c r="E4" s="18"/>
    </row>
    <row r="5" spans="2:5" ht="15">
      <c r="B5" s="19"/>
      <c r="C5" s="18"/>
      <c r="D5" s="18"/>
      <c r="E5" s="18"/>
    </row>
    <row r="6" spans="2:5" ht="15.75" thickBot="1">
      <c r="B6" s="17"/>
      <c r="C6" s="18"/>
      <c r="D6" s="18"/>
      <c r="E6" s="18"/>
    </row>
    <row r="7" spans="2:5" ht="15">
      <c r="B7" s="20" t="s">
        <v>16</v>
      </c>
      <c r="C7" s="21" t="s">
        <v>17</v>
      </c>
      <c r="D7" s="24" t="s">
        <v>23</v>
      </c>
      <c r="E7" s="25" t="s">
        <v>18</v>
      </c>
    </row>
    <row r="8" spans="2:5" ht="15">
      <c r="B8" s="13" t="s">
        <v>4</v>
      </c>
      <c r="C8" s="14" t="s">
        <v>19</v>
      </c>
      <c r="D8" s="26" t="s">
        <v>24</v>
      </c>
      <c r="E8" s="27" t="s">
        <v>20</v>
      </c>
    </row>
    <row r="9" spans="2:5" ht="15">
      <c r="B9" s="15">
        <v>1</v>
      </c>
      <c r="C9" s="28"/>
      <c r="D9" s="22">
        <f>IF(C9="","",VLOOKUP(C9,'Sliding Fee Chart'!$C$26:$D$36,2,1))</f>
      </c>
      <c r="E9" s="23">
        <f>IF(D9="","",(1-D9))</f>
      </c>
    </row>
    <row r="10" spans="2:5" ht="15">
      <c r="B10" s="15">
        <v>2</v>
      </c>
      <c r="C10" s="28"/>
      <c r="D10" s="22">
        <f>IF(C10="","",VLOOKUP(C10,'Sliding Fee Chart'!$F$26:$G$36,2,1))</f>
      </c>
      <c r="E10" s="23">
        <f aca="true" t="shared" si="0" ref="E10:E18">IF(D10="","",(1-D10))</f>
      </c>
    </row>
    <row r="11" spans="2:5" ht="15">
      <c r="B11" s="15">
        <v>3</v>
      </c>
      <c r="C11" s="28"/>
      <c r="D11" s="22">
        <f>IF(C11="","",VLOOKUP(C11,'Sliding Fee Chart'!$I$26:$J$36,2,1))</f>
      </c>
      <c r="E11" s="23">
        <f t="shared" si="0"/>
      </c>
    </row>
    <row r="12" spans="2:5" ht="15">
      <c r="B12" s="15">
        <v>4</v>
      </c>
      <c r="C12" s="29"/>
      <c r="D12" s="22">
        <f>IF(C12="","",VLOOKUP(C12,'Sliding Fee Chart'!$L$26:$M$36,2,1))</f>
      </c>
      <c r="E12" s="23">
        <f t="shared" si="0"/>
      </c>
    </row>
    <row r="13" spans="2:5" ht="15">
      <c r="B13" s="15">
        <v>5</v>
      </c>
      <c r="C13" s="29"/>
      <c r="D13" s="22">
        <f>IF(C13="","",VLOOKUP(C13,'Sliding Fee Chart'!$O$26:$P$36,2,1))</f>
      </c>
      <c r="E13" s="23">
        <f t="shared" si="0"/>
      </c>
    </row>
    <row r="14" spans="2:5" ht="15">
      <c r="B14" s="15">
        <v>6</v>
      </c>
      <c r="C14" s="28"/>
      <c r="D14" s="22">
        <f>IF(C14="","",VLOOKUP(C14,'Sliding Fee Chart'!$R$26:$S$36,2,1))</f>
      </c>
      <c r="E14" s="23">
        <f t="shared" si="0"/>
      </c>
    </row>
    <row r="15" spans="2:5" ht="15">
      <c r="B15" s="15">
        <v>7</v>
      </c>
      <c r="C15" s="28"/>
      <c r="D15" s="22">
        <f>IF(C15="","",VLOOKUP(C15,'Sliding Fee Chart'!$U$26:$V$36,2,1))</f>
      </c>
      <c r="E15" s="23">
        <f t="shared" si="0"/>
      </c>
    </row>
    <row r="16" spans="2:5" ht="15">
      <c r="B16" s="15">
        <v>8</v>
      </c>
      <c r="C16" s="29"/>
      <c r="D16" s="22">
        <f>IF(C16="","",VLOOKUP(C16,'Sliding Fee Chart'!$X$26:$Y$36,2,1))</f>
      </c>
      <c r="E16" s="23">
        <f t="shared" si="0"/>
      </c>
    </row>
    <row r="17" spans="2:5" ht="15">
      <c r="B17" s="15">
        <v>9</v>
      </c>
      <c r="C17" s="29"/>
      <c r="D17" s="22">
        <f>IF(C17="","",VLOOKUP(C17,'Sliding Fee Chart'!$AA$26:$AB$36,2,1))</f>
      </c>
      <c r="E17" s="23">
        <f t="shared" si="0"/>
      </c>
    </row>
    <row r="18" spans="2:5" ht="15.75" thickBot="1">
      <c r="B18" s="16">
        <v>10</v>
      </c>
      <c r="C18" s="30"/>
      <c r="D18" s="31">
        <f>IF(C18="","",VLOOKUP(C18,'Sliding Fee Chart'!$AD$26:$AE$36,2,1))</f>
      </c>
      <c r="E18" s="32">
        <f t="shared" si="0"/>
      </c>
    </row>
    <row r="22" ht="15">
      <c r="A22" s="34" t="s">
        <v>22</v>
      </c>
    </row>
    <row r="23" ht="7.5" customHeight="1"/>
    <row r="24" spans="1:5" ht="15">
      <c r="A24" s="12" t="s">
        <v>21</v>
      </c>
      <c r="C24" s="12"/>
      <c r="D24" s="12"/>
      <c r="E24" s="12"/>
    </row>
    <row r="25" spans="1:5" ht="8.25" customHeight="1">
      <c r="A25" s="12"/>
      <c r="C25" s="12"/>
      <c r="D25" s="12"/>
      <c r="E25" s="12"/>
    </row>
    <row r="26" spans="1:5" ht="15">
      <c r="A26" s="12"/>
      <c r="C26" s="12"/>
      <c r="D26" s="12"/>
      <c r="E26" s="12"/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zoomScale="80" zoomScaleNormal="80" zoomScalePageLayoutView="0" workbookViewId="0" topLeftCell="A1">
      <selection activeCell="AE13" sqref="AE13"/>
    </sheetView>
  </sheetViews>
  <sheetFormatPr defaultColWidth="9.140625" defaultRowHeight="15"/>
  <cols>
    <col min="1" max="1" width="9.140625" style="33" customWidth="1"/>
    <col min="2" max="2" width="2.7109375" style="33" customWidth="1"/>
    <col min="3" max="4" width="9.140625" style="33" customWidth="1"/>
    <col min="5" max="5" width="2.7109375" style="33" customWidth="1"/>
    <col min="6" max="6" width="8.7109375" style="33" customWidth="1"/>
    <col min="7" max="7" width="10.57421875" style="33" bestFit="1" customWidth="1"/>
    <col min="8" max="8" width="2.7109375" style="33" customWidth="1"/>
    <col min="9" max="10" width="9.140625" style="33" customWidth="1"/>
    <col min="11" max="11" width="2.7109375" style="33" customWidth="1"/>
    <col min="12" max="13" width="9.140625" style="33" customWidth="1"/>
    <col min="14" max="14" width="2.7109375" style="33" customWidth="1"/>
    <col min="15" max="16" width="9.140625" style="33" customWidth="1"/>
    <col min="17" max="17" width="2.7109375" style="33" customWidth="1"/>
    <col min="18" max="19" width="9.140625" style="33" customWidth="1"/>
    <col min="20" max="20" width="2.7109375" style="33" customWidth="1"/>
    <col min="21" max="22" width="9.140625" style="33" customWidth="1"/>
    <col min="23" max="23" width="2.7109375" style="33" customWidth="1"/>
    <col min="24" max="25" width="9.140625" style="33" customWidth="1"/>
    <col min="26" max="26" width="2.7109375" style="33" customWidth="1"/>
    <col min="27" max="28" width="9.140625" style="33" customWidth="1"/>
    <col min="29" max="29" width="2.7109375" style="33" customWidth="1"/>
    <col min="30" max="31" width="9.140625" style="33" customWidth="1"/>
    <col min="32" max="32" width="2.7109375" style="33" customWidth="1"/>
    <col min="33" max="33" width="9.140625" style="33" customWidth="1"/>
    <col min="34" max="34" width="10.00390625" style="33" customWidth="1"/>
    <col min="35" max="16384" width="9.140625" style="33" customWidth="1"/>
  </cols>
  <sheetData>
    <row r="1" spans="1:35" ht="1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"/>
    </row>
    <row r="2" spans="1:35" ht="15">
      <c r="A2" s="2" t="s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  <c r="AB2" s="3"/>
      <c r="AC2" s="3"/>
      <c r="AD2" s="3"/>
      <c r="AE2" s="3"/>
      <c r="AF2" s="3"/>
      <c r="AG2" s="3"/>
      <c r="AH2" s="3"/>
      <c r="AI2" s="1"/>
    </row>
    <row r="3" spans="1:35" ht="15">
      <c r="A3" s="5" t="s">
        <v>31</v>
      </c>
      <c r="B3" s="5"/>
      <c r="C3" s="5"/>
      <c r="D3" s="5"/>
      <c r="E3" s="10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  <c r="AB3" s="3"/>
      <c r="AC3" s="3"/>
      <c r="AD3" s="3"/>
      <c r="AE3" s="3"/>
      <c r="AF3" s="3"/>
      <c r="AG3" s="3"/>
      <c r="AH3" s="3"/>
      <c r="AI3" s="1"/>
    </row>
    <row r="6" spans="1:5" ht="15">
      <c r="A6" s="6"/>
      <c r="B6" s="6"/>
      <c r="C6" s="6"/>
      <c r="D6" s="6"/>
      <c r="E6" s="6"/>
    </row>
    <row r="7" spans="1:34" ht="15">
      <c r="A7" s="41" t="s">
        <v>26</v>
      </c>
      <c r="B7" s="41"/>
      <c r="C7" s="47" t="s">
        <v>29</v>
      </c>
      <c r="D7" s="47"/>
      <c r="E7" s="41"/>
      <c r="F7" s="46">
        <v>1.1</v>
      </c>
      <c r="G7" s="46"/>
      <c r="H7" s="42"/>
      <c r="I7" s="46">
        <v>1.2</v>
      </c>
      <c r="J7" s="46"/>
      <c r="K7" s="42"/>
      <c r="L7" s="46">
        <v>1.3</v>
      </c>
      <c r="M7" s="46"/>
      <c r="N7" s="42"/>
      <c r="O7" s="46">
        <v>1.4</v>
      </c>
      <c r="P7" s="46"/>
      <c r="Q7" s="42"/>
      <c r="R7" s="46">
        <v>1.5</v>
      </c>
      <c r="S7" s="46"/>
      <c r="T7" s="42"/>
      <c r="U7" s="46">
        <v>1.7</v>
      </c>
      <c r="V7" s="46"/>
      <c r="W7" s="42"/>
      <c r="X7" s="46">
        <v>1.85</v>
      </c>
      <c r="Y7" s="46"/>
      <c r="Z7" s="42"/>
      <c r="AA7" s="46">
        <v>2</v>
      </c>
      <c r="AB7" s="46"/>
      <c r="AC7" s="42"/>
      <c r="AD7" s="46">
        <v>2.5</v>
      </c>
      <c r="AE7" s="46"/>
      <c r="AF7" s="42"/>
      <c r="AG7" s="46" t="s">
        <v>30</v>
      </c>
      <c r="AH7" s="46"/>
    </row>
    <row r="8" spans="1:34" ht="15">
      <c r="A8" s="41" t="s">
        <v>27</v>
      </c>
      <c r="B8" s="41"/>
      <c r="C8" s="47"/>
      <c r="D8" s="47"/>
      <c r="E8" s="41"/>
      <c r="F8" s="46">
        <v>1.1</v>
      </c>
      <c r="G8" s="46"/>
      <c r="H8" s="42"/>
      <c r="I8" s="46">
        <v>1.2</v>
      </c>
      <c r="J8" s="46"/>
      <c r="K8" s="42"/>
      <c r="L8" s="46">
        <v>1.3</v>
      </c>
      <c r="M8" s="46"/>
      <c r="N8" s="42"/>
      <c r="O8" s="46">
        <v>1.4</v>
      </c>
      <c r="P8" s="46"/>
      <c r="Q8" s="42"/>
      <c r="R8" s="46">
        <v>1.5</v>
      </c>
      <c r="S8" s="46"/>
      <c r="T8" s="42"/>
      <c r="U8" s="46">
        <v>1.7</v>
      </c>
      <c r="V8" s="46"/>
      <c r="W8" s="42"/>
      <c r="X8" s="46">
        <v>1.85</v>
      </c>
      <c r="Y8" s="46"/>
      <c r="Z8" s="42"/>
      <c r="AA8" s="46">
        <v>2</v>
      </c>
      <c r="AB8" s="46"/>
      <c r="AC8" s="42"/>
      <c r="AD8" s="46">
        <v>2.5</v>
      </c>
      <c r="AE8" s="46"/>
      <c r="AF8" s="42"/>
      <c r="AG8" s="46" t="s">
        <v>28</v>
      </c>
      <c r="AH8" s="46"/>
    </row>
    <row r="9" spans="1:5" ht="15">
      <c r="A9" s="6"/>
      <c r="B9" s="6"/>
      <c r="C9" s="6"/>
      <c r="D9" s="6"/>
      <c r="E9" s="6"/>
    </row>
    <row r="10" spans="1:5" ht="15">
      <c r="A10" s="8" t="s">
        <v>3</v>
      </c>
      <c r="B10" s="8"/>
      <c r="C10" s="8"/>
      <c r="D10" s="8"/>
      <c r="E10" s="7"/>
    </row>
    <row r="11" spans="1:34" ht="15">
      <c r="A11" s="11" t="s">
        <v>4</v>
      </c>
      <c r="B11" s="40"/>
      <c r="C11" s="43" t="s">
        <v>25</v>
      </c>
      <c r="D11" s="43"/>
      <c r="E11" s="8"/>
      <c r="F11" s="43" t="s">
        <v>2</v>
      </c>
      <c r="G11" s="43"/>
      <c r="H11" s="35"/>
      <c r="I11" s="43" t="s">
        <v>5</v>
      </c>
      <c r="J11" s="43"/>
      <c r="K11" s="35"/>
      <c r="L11" s="43" t="s">
        <v>6</v>
      </c>
      <c r="M11" s="43"/>
      <c r="N11" s="35"/>
      <c r="O11" s="43" t="s">
        <v>7</v>
      </c>
      <c r="P11" s="43"/>
      <c r="Q11" s="35"/>
      <c r="R11" s="43" t="s">
        <v>8</v>
      </c>
      <c r="S11" s="43"/>
      <c r="T11" s="35"/>
      <c r="U11" s="43" t="s">
        <v>9</v>
      </c>
      <c r="V11" s="43"/>
      <c r="W11" s="35"/>
      <c r="X11" s="43" t="s">
        <v>10</v>
      </c>
      <c r="Y11" s="43"/>
      <c r="Z11" s="35"/>
      <c r="AA11" s="43" t="s">
        <v>11</v>
      </c>
      <c r="AB11" s="43"/>
      <c r="AC11" s="35"/>
      <c r="AD11" s="43" t="s">
        <v>12</v>
      </c>
      <c r="AE11" s="43"/>
      <c r="AF11" s="35"/>
      <c r="AG11" s="43" t="s">
        <v>13</v>
      </c>
      <c r="AH11" s="43"/>
    </row>
    <row r="12" spans="3:34" ht="15">
      <c r="C12" s="36"/>
      <c r="D12" s="36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ht="15">
      <c r="A13" s="9">
        <v>1</v>
      </c>
      <c r="B13" s="9"/>
      <c r="C13" s="37">
        <v>0</v>
      </c>
      <c r="D13" s="37">
        <v>14580</v>
      </c>
      <c r="E13" s="9"/>
      <c r="F13" s="37">
        <f>+D13+1</f>
        <v>14581</v>
      </c>
      <c r="G13" s="37">
        <f>+D13*1.1</f>
        <v>16038.000000000002</v>
      </c>
      <c r="H13" s="37"/>
      <c r="I13" s="37">
        <f aca="true" t="shared" si="0" ref="I13:I22">+G13+1</f>
        <v>16039.000000000002</v>
      </c>
      <c r="J13" s="37">
        <f>+D13*1.2</f>
        <v>17496</v>
      </c>
      <c r="K13" s="37"/>
      <c r="L13" s="37">
        <f>+J13+1</f>
        <v>17497</v>
      </c>
      <c r="M13" s="37">
        <f>+$D13*1.3</f>
        <v>18954</v>
      </c>
      <c r="N13" s="37"/>
      <c r="O13" s="37">
        <f>+M13+1</f>
        <v>18955</v>
      </c>
      <c r="P13" s="37">
        <f>+$D13*1.4</f>
        <v>20412</v>
      </c>
      <c r="Q13" s="37"/>
      <c r="R13" s="37">
        <f>+P13+1</f>
        <v>20413</v>
      </c>
      <c r="S13" s="37">
        <f>+$D13*1.5</f>
        <v>21870</v>
      </c>
      <c r="T13" s="37"/>
      <c r="U13" s="37">
        <f>+S13+1</f>
        <v>21871</v>
      </c>
      <c r="V13" s="37">
        <f>+$D13*1.7</f>
        <v>24786</v>
      </c>
      <c r="W13" s="37"/>
      <c r="X13" s="37">
        <f>+V13+1</f>
        <v>24787</v>
      </c>
      <c r="Y13" s="37">
        <f>+$D13*1.85</f>
        <v>26973</v>
      </c>
      <c r="Z13" s="37"/>
      <c r="AA13" s="37">
        <f>+Y13+1</f>
        <v>26974</v>
      </c>
      <c r="AB13" s="37">
        <f>+$D13*2</f>
        <v>29160</v>
      </c>
      <c r="AC13" s="37"/>
      <c r="AD13" s="37">
        <f>+AB13+1</f>
        <v>29161</v>
      </c>
      <c r="AE13" s="37">
        <f>+$D13*2.5</f>
        <v>36450</v>
      </c>
      <c r="AF13" s="37"/>
      <c r="AG13" s="37">
        <f>+AE13+1</f>
        <v>36451</v>
      </c>
      <c r="AH13" s="37" t="s">
        <v>14</v>
      </c>
    </row>
    <row r="14" spans="1:34" ht="15">
      <c r="A14" s="9">
        <v>2</v>
      </c>
      <c r="B14" s="9"/>
      <c r="C14" s="37">
        <v>0</v>
      </c>
      <c r="D14" s="37">
        <v>19720</v>
      </c>
      <c r="E14" s="9"/>
      <c r="F14" s="37">
        <f aca="true" t="shared" si="1" ref="F14:F22">+D14+1</f>
        <v>19721</v>
      </c>
      <c r="G14" s="37">
        <f aca="true" t="shared" si="2" ref="G14:G22">+D14*1.1</f>
        <v>21692</v>
      </c>
      <c r="H14" s="37"/>
      <c r="I14" s="37">
        <f t="shared" si="0"/>
        <v>21693</v>
      </c>
      <c r="J14" s="37">
        <f aca="true" t="shared" si="3" ref="J14:J22">+D14*1.2</f>
        <v>23664</v>
      </c>
      <c r="K14" s="37"/>
      <c r="L14" s="37">
        <f aca="true" t="shared" si="4" ref="L14:L22">+J14+1</f>
        <v>23665</v>
      </c>
      <c r="M14" s="37">
        <f aca="true" t="shared" si="5" ref="M14:M22">+$D14*1.3</f>
        <v>25636</v>
      </c>
      <c r="N14" s="37"/>
      <c r="O14" s="37">
        <f aca="true" t="shared" si="6" ref="O14:O22">+M14+1</f>
        <v>25637</v>
      </c>
      <c r="P14" s="37">
        <f aca="true" t="shared" si="7" ref="P14:P22">+$D14*1.4</f>
        <v>27608</v>
      </c>
      <c r="Q14" s="37"/>
      <c r="R14" s="37">
        <f aca="true" t="shared" si="8" ref="R14:R22">+P14+1</f>
        <v>27609</v>
      </c>
      <c r="S14" s="37">
        <f aca="true" t="shared" si="9" ref="S14:S22">+$D14*1.5</f>
        <v>29580</v>
      </c>
      <c r="T14" s="37"/>
      <c r="U14" s="37">
        <f aca="true" t="shared" si="10" ref="U14:U22">+S14+1</f>
        <v>29581</v>
      </c>
      <c r="V14" s="37">
        <f aca="true" t="shared" si="11" ref="V14:V22">+$D14*1.7</f>
        <v>33524</v>
      </c>
      <c r="W14" s="37"/>
      <c r="X14" s="37">
        <f aca="true" t="shared" si="12" ref="X14:X22">+V14+1</f>
        <v>33525</v>
      </c>
      <c r="Y14" s="37">
        <f aca="true" t="shared" si="13" ref="Y14:Y22">+$D14*1.85</f>
        <v>36482</v>
      </c>
      <c r="Z14" s="37"/>
      <c r="AA14" s="37">
        <f aca="true" t="shared" si="14" ref="AA14:AA22">+Y14+1</f>
        <v>36483</v>
      </c>
      <c r="AB14" s="37">
        <f aca="true" t="shared" si="15" ref="AB14:AB22">+$D14*2</f>
        <v>39440</v>
      </c>
      <c r="AC14" s="37"/>
      <c r="AD14" s="37">
        <f aca="true" t="shared" si="16" ref="AD14:AD22">+AB14+1</f>
        <v>39441</v>
      </c>
      <c r="AE14" s="37">
        <f aca="true" t="shared" si="17" ref="AE14:AE22">+$D14*2.5</f>
        <v>49300</v>
      </c>
      <c r="AF14" s="37"/>
      <c r="AG14" s="37">
        <f aca="true" t="shared" si="18" ref="AG14:AG22">+AE14+1</f>
        <v>49301</v>
      </c>
      <c r="AH14" s="37" t="s">
        <v>14</v>
      </c>
    </row>
    <row r="15" spans="1:34" ht="15">
      <c r="A15" s="9">
        <v>3</v>
      </c>
      <c r="B15" s="9"/>
      <c r="C15" s="37">
        <v>0</v>
      </c>
      <c r="D15" s="37">
        <v>24860</v>
      </c>
      <c r="E15" s="9"/>
      <c r="F15" s="37">
        <f t="shared" si="1"/>
        <v>24861</v>
      </c>
      <c r="G15" s="37">
        <f t="shared" si="2"/>
        <v>27346.000000000004</v>
      </c>
      <c r="H15" s="37"/>
      <c r="I15" s="37">
        <f t="shared" si="0"/>
        <v>27347.000000000004</v>
      </c>
      <c r="J15" s="37">
        <f t="shared" si="3"/>
        <v>29832</v>
      </c>
      <c r="K15" s="37"/>
      <c r="L15" s="37">
        <f t="shared" si="4"/>
        <v>29833</v>
      </c>
      <c r="M15" s="37">
        <f t="shared" si="5"/>
        <v>32318</v>
      </c>
      <c r="N15" s="37"/>
      <c r="O15" s="37">
        <f t="shared" si="6"/>
        <v>32319</v>
      </c>
      <c r="P15" s="37">
        <f t="shared" si="7"/>
        <v>34804</v>
      </c>
      <c r="Q15" s="37"/>
      <c r="R15" s="37">
        <f t="shared" si="8"/>
        <v>34805</v>
      </c>
      <c r="S15" s="37">
        <f t="shared" si="9"/>
        <v>37290</v>
      </c>
      <c r="T15" s="37"/>
      <c r="U15" s="37">
        <f t="shared" si="10"/>
        <v>37291</v>
      </c>
      <c r="V15" s="37">
        <f t="shared" si="11"/>
        <v>42262</v>
      </c>
      <c r="W15" s="37"/>
      <c r="X15" s="37">
        <f t="shared" si="12"/>
        <v>42263</v>
      </c>
      <c r="Y15" s="37">
        <f t="shared" si="13"/>
        <v>45991</v>
      </c>
      <c r="Z15" s="37"/>
      <c r="AA15" s="37">
        <f t="shared" si="14"/>
        <v>45992</v>
      </c>
      <c r="AB15" s="37">
        <f t="shared" si="15"/>
        <v>49720</v>
      </c>
      <c r="AC15" s="37"/>
      <c r="AD15" s="37">
        <f t="shared" si="16"/>
        <v>49721</v>
      </c>
      <c r="AE15" s="37">
        <f t="shared" si="17"/>
        <v>62150</v>
      </c>
      <c r="AF15" s="37"/>
      <c r="AG15" s="37">
        <f t="shared" si="18"/>
        <v>62151</v>
      </c>
      <c r="AH15" s="37" t="s">
        <v>14</v>
      </c>
    </row>
    <row r="16" spans="1:34" ht="15">
      <c r="A16" s="9">
        <v>4</v>
      </c>
      <c r="B16" s="9"/>
      <c r="C16" s="37">
        <v>0</v>
      </c>
      <c r="D16" s="37">
        <v>30000</v>
      </c>
      <c r="E16" s="9"/>
      <c r="F16" s="37">
        <f t="shared" si="1"/>
        <v>30001</v>
      </c>
      <c r="G16" s="37">
        <f t="shared" si="2"/>
        <v>33000</v>
      </c>
      <c r="H16" s="37"/>
      <c r="I16" s="37">
        <f t="shared" si="0"/>
        <v>33001</v>
      </c>
      <c r="J16" s="37">
        <f t="shared" si="3"/>
        <v>36000</v>
      </c>
      <c r="K16" s="37"/>
      <c r="L16" s="37">
        <f t="shared" si="4"/>
        <v>36001</v>
      </c>
      <c r="M16" s="37">
        <f t="shared" si="5"/>
        <v>39000</v>
      </c>
      <c r="N16" s="37"/>
      <c r="O16" s="37">
        <f t="shared" si="6"/>
        <v>39001</v>
      </c>
      <c r="P16" s="37">
        <f t="shared" si="7"/>
        <v>42000</v>
      </c>
      <c r="Q16" s="37"/>
      <c r="R16" s="37">
        <f t="shared" si="8"/>
        <v>42001</v>
      </c>
      <c r="S16" s="37">
        <f t="shared" si="9"/>
        <v>45000</v>
      </c>
      <c r="T16" s="37"/>
      <c r="U16" s="37">
        <f t="shared" si="10"/>
        <v>45001</v>
      </c>
      <c r="V16" s="37">
        <f t="shared" si="11"/>
        <v>51000</v>
      </c>
      <c r="W16" s="37"/>
      <c r="X16" s="37">
        <f t="shared" si="12"/>
        <v>51001</v>
      </c>
      <c r="Y16" s="37">
        <f t="shared" si="13"/>
        <v>55500</v>
      </c>
      <c r="Z16" s="37"/>
      <c r="AA16" s="37">
        <f t="shared" si="14"/>
        <v>55501</v>
      </c>
      <c r="AB16" s="37">
        <f t="shared" si="15"/>
        <v>60000</v>
      </c>
      <c r="AC16" s="37"/>
      <c r="AD16" s="37">
        <f t="shared" si="16"/>
        <v>60001</v>
      </c>
      <c r="AE16" s="37">
        <f t="shared" si="17"/>
        <v>75000</v>
      </c>
      <c r="AF16" s="37"/>
      <c r="AG16" s="37">
        <f t="shared" si="18"/>
        <v>75001</v>
      </c>
      <c r="AH16" s="37" t="s">
        <v>14</v>
      </c>
    </row>
    <row r="17" spans="1:34" ht="15">
      <c r="A17" s="9">
        <v>5</v>
      </c>
      <c r="B17" s="9"/>
      <c r="C17" s="37">
        <v>0</v>
      </c>
      <c r="D17" s="37">
        <v>35140</v>
      </c>
      <c r="E17" s="9"/>
      <c r="F17" s="37">
        <f t="shared" si="1"/>
        <v>35141</v>
      </c>
      <c r="G17" s="37">
        <f t="shared" si="2"/>
        <v>38654</v>
      </c>
      <c r="H17" s="37"/>
      <c r="I17" s="37">
        <f t="shared" si="0"/>
        <v>38655</v>
      </c>
      <c r="J17" s="37">
        <f t="shared" si="3"/>
        <v>42168</v>
      </c>
      <c r="K17" s="37"/>
      <c r="L17" s="37">
        <f t="shared" si="4"/>
        <v>42169</v>
      </c>
      <c r="M17" s="37">
        <f t="shared" si="5"/>
        <v>45682</v>
      </c>
      <c r="N17" s="37"/>
      <c r="O17" s="37">
        <f t="shared" si="6"/>
        <v>45683</v>
      </c>
      <c r="P17" s="37">
        <f t="shared" si="7"/>
        <v>49196</v>
      </c>
      <c r="Q17" s="37"/>
      <c r="R17" s="37">
        <f t="shared" si="8"/>
        <v>49197</v>
      </c>
      <c r="S17" s="37">
        <f t="shared" si="9"/>
        <v>52710</v>
      </c>
      <c r="T17" s="37"/>
      <c r="U17" s="37">
        <f t="shared" si="10"/>
        <v>52711</v>
      </c>
      <c r="V17" s="37">
        <f t="shared" si="11"/>
        <v>59738</v>
      </c>
      <c r="W17" s="37"/>
      <c r="X17" s="37">
        <f t="shared" si="12"/>
        <v>59739</v>
      </c>
      <c r="Y17" s="37">
        <f t="shared" si="13"/>
        <v>65009</v>
      </c>
      <c r="Z17" s="37"/>
      <c r="AA17" s="37">
        <f t="shared" si="14"/>
        <v>65010</v>
      </c>
      <c r="AB17" s="37">
        <f t="shared" si="15"/>
        <v>70280</v>
      </c>
      <c r="AC17" s="37"/>
      <c r="AD17" s="37">
        <f t="shared" si="16"/>
        <v>70281</v>
      </c>
      <c r="AE17" s="37">
        <f t="shared" si="17"/>
        <v>87850</v>
      </c>
      <c r="AF17" s="37"/>
      <c r="AG17" s="37">
        <f t="shared" si="18"/>
        <v>87851</v>
      </c>
      <c r="AH17" s="37" t="s">
        <v>14</v>
      </c>
    </row>
    <row r="18" spans="1:34" ht="15">
      <c r="A18" s="9">
        <v>6</v>
      </c>
      <c r="B18" s="9"/>
      <c r="C18" s="37">
        <v>0</v>
      </c>
      <c r="D18" s="37">
        <f>D17+5140</f>
        <v>40280</v>
      </c>
      <c r="E18" s="9"/>
      <c r="F18" s="37">
        <f t="shared" si="1"/>
        <v>40281</v>
      </c>
      <c r="G18" s="37">
        <f t="shared" si="2"/>
        <v>44308</v>
      </c>
      <c r="H18" s="37"/>
      <c r="I18" s="37">
        <f t="shared" si="0"/>
        <v>44309</v>
      </c>
      <c r="J18" s="37">
        <f t="shared" si="3"/>
        <v>48336</v>
      </c>
      <c r="K18" s="37"/>
      <c r="L18" s="37">
        <f t="shared" si="4"/>
        <v>48337</v>
      </c>
      <c r="M18" s="37">
        <f t="shared" si="5"/>
        <v>52364</v>
      </c>
      <c r="N18" s="37"/>
      <c r="O18" s="37">
        <f t="shared" si="6"/>
        <v>52365</v>
      </c>
      <c r="P18" s="37">
        <f t="shared" si="7"/>
        <v>56392</v>
      </c>
      <c r="Q18" s="37"/>
      <c r="R18" s="37">
        <f t="shared" si="8"/>
        <v>56393</v>
      </c>
      <c r="S18" s="37">
        <f t="shared" si="9"/>
        <v>60420</v>
      </c>
      <c r="T18" s="37"/>
      <c r="U18" s="37">
        <f t="shared" si="10"/>
        <v>60421</v>
      </c>
      <c r="V18" s="37">
        <f t="shared" si="11"/>
        <v>68476</v>
      </c>
      <c r="W18" s="37"/>
      <c r="X18" s="37">
        <f t="shared" si="12"/>
        <v>68477</v>
      </c>
      <c r="Y18" s="37">
        <f t="shared" si="13"/>
        <v>74518</v>
      </c>
      <c r="Z18" s="37"/>
      <c r="AA18" s="37">
        <f t="shared" si="14"/>
        <v>74519</v>
      </c>
      <c r="AB18" s="37">
        <f t="shared" si="15"/>
        <v>80560</v>
      </c>
      <c r="AC18" s="37"/>
      <c r="AD18" s="37">
        <f t="shared" si="16"/>
        <v>80561</v>
      </c>
      <c r="AE18" s="37">
        <f t="shared" si="17"/>
        <v>100700</v>
      </c>
      <c r="AF18" s="37"/>
      <c r="AG18" s="37">
        <f t="shared" si="18"/>
        <v>100701</v>
      </c>
      <c r="AH18" s="37" t="s">
        <v>14</v>
      </c>
    </row>
    <row r="19" spans="1:34" ht="15">
      <c r="A19" s="9">
        <v>7</v>
      </c>
      <c r="B19" s="9"/>
      <c r="C19" s="37">
        <v>0</v>
      </c>
      <c r="D19" s="37">
        <f>D18+5140</f>
        <v>45420</v>
      </c>
      <c r="E19" s="9"/>
      <c r="F19" s="37">
        <f t="shared" si="1"/>
        <v>45421</v>
      </c>
      <c r="G19" s="37">
        <f t="shared" si="2"/>
        <v>49962.00000000001</v>
      </c>
      <c r="H19" s="37"/>
      <c r="I19" s="37">
        <f t="shared" si="0"/>
        <v>49963.00000000001</v>
      </c>
      <c r="J19" s="37">
        <f t="shared" si="3"/>
        <v>54504</v>
      </c>
      <c r="K19" s="37"/>
      <c r="L19" s="37">
        <f t="shared" si="4"/>
        <v>54505</v>
      </c>
      <c r="M19" s="37">
        <f t="shared" si="5"/>
        <v>59046</v>
      </c>
      <c r="N19" s="37"/>
      <c r="O19" s="37">
        <f t="shared" si="6"/>
        <v>59047</v>
      </c>
      <c r="P19" s="37">
        <f t="shared" si="7"/>
        <v>63587.99999999999</v>
      </c>
      <c r="Q19" s="37"/>
      <c r="R19" s="37">
        <f t="shared" si="8"/>
        <v>63588.99999999999</v>
      </c>
      <c r="S19" s="37">
        <f t="shared" si="9"/>
        <v>68130</v>
      </c>
      <c r="T19" s="37"/>
      <c r="U19" s="37">
        <f t="shared" si="10"/>
        <v>68131</v>
      </c>
      <c r="V19" s="37">
        <f t="shared" si="11"/>
        <v>77214</v>
      </c>
      <c r="W19" s="37"/>
      <c r="X19" s="37">
        <f t="shared" si="12"/>
        <v>77215</v>
      </c>
      <c r="Y19" s="37">
        <f t="shared" si="13"/>
        <v>84027</v>
      </c>
      <c r="Z19" s="37"/>
      <c r="AA19" s="37">
        <f t="shared" si="14"/>
        <v>84028</v>
      </c>
      <c r="AB19" s="37">
        <f t="shared" si="15"/>
        <v>90840</v>
      </c>
      <c r="AC19" s="37"/>
      <c r="AD19" s="37">
        <f t="shared" si="16"/>
        <v>90841</v>
      </c>
      <c r="AE19" s="37">
        <f t="shared" si="17"/>
        <v>113550</v>
      </c>
      <c r="AF19" s="37"/>
      <c r="AG19" s="37">
        <f t="shared" si="18"/>
        <v>113551</v>
      </c>
      <c r="AH19" s="37" t="s">
        <v>14</v>
      </c>
    </row>
    <row r="20" spans="1:34" ht="15">
      <c r="A20" s="9">
        <v>8</v>
      </c>
      <c r="B20" s="9"/>
      <c r="C20" s="37">
        <v>0</v>
      </c>
      <c r="D20" s="37">
        <f>D19+5140</f>
        <v>50560</v>
      </c>
      <c r="E20" s="9"/>
      <c r="F20" s="37">
        <f t="shared" si="1"/>
        <v>50561</v>
      </c>
      <c r="G20" s="37">
        <f t="shared" si="2"/>
        <v>55616.00000000001</v>
      </c>
      <c r="H20" s="37"/>
      <c r="I20" s="37">
        <f t="shared" si="0"/>
        <v>55617.00000000001</v>
      </c>
      <c r="J20" s="37">
        <f t="shared" si="3"/>
        <v>60672</v>
      </c>
      <c r="K20" s="37"/>
      <c r="L20" s="37">
        <f t="shared" si="4"/>
        <v>60673</v>
      </c>
      <c r="M20" s="37">
        <f t="shared" si="5"/>
        <v>65728</v>
      </c>
      <c r="N20" s="37"/>
      <c r="O20" s="37">
        <f t="shared" si="6"/>
        <v>65729</v>
      </c>
      <c r="P20" s="37">
        <f t="shared" si="7"/>
        <v>70784</v>
      </c>
      <c r="Q20" s="37"/>
      <c r="R20" s="37">
        <f t="shared" si="8"/>
        <v>70785</v>
      </c>
      <c r="S20" s="37">
        <f t="shared" si="9"/>
        <v>75840</v>
      </c>
      <c r="T20" s="37"/>
      <c r="U20" s="37">
        <f t="shared" si="10"/>
        <v>75841</v>
      </c>
      <c r="V20" s="37">
        <f t="shared" si="11"/>
        <v>85952</v>
      </c>
      <c r="W20" s="37"/>
      <c r="X20" s="37">
        <f t="shared" si="12"/>
        <v>85953</v>
      </c>
      <c r="Y20" s="37">
        <f t="shared" si="13"/>
        <v>93536</v>
      </c>
      <c r="Z20" s="37"/>
      <c r="AA20" s="37">
        <f t="shared" si="14"/>
        <v>93537</v>
      </c>
      <c r="AB20" s="37">
        <f t="shared" si="15"/>
        <v>101120</v>
      </c>
      <c r="AC20" s="37"/>
      <c r="AD20" s="37">
        <f t="shared" si="16"/>
        <v>101121</v>
      </c>
      <c r="AE20" s="37">
        <f t="shared" si="17"/>
        <v>126400</v>
      </c>
      <c r="AF20" s="37"/>
      <c r="AG20" s="37">
        <f t="shared" si="18"/>
        <v>126401</v>
      </c>
      <c r="AH20" s="37" t="s">
        <v>14</v>
      </c>
    </row>
    <row r="21" spans="1:34" ht="15">
      <c r="A21" s="9">
        <v>9</v>
      </c>
      <c r="B21" s="9"/>
      <c r="C21" s="37">
        <v>0</v>
      </c>
      <c r="D21" s="37">
        <f>D20+5140</f>
        <v>55700</v>
      </c>
      <c r="E21" s="9"/>
      <c r="F21" s="37">
        <f t="shared" si="1"/>
        <v>55701</v>
      </c>
      <c r="G21" s="37">
        <f t="shared" si="2"/>
        <v>61270.00000000001</v>
      </c>
      <c r="H21" s="37"/>
      <c r="I21" s="37">
        <f t="shared" si="0"/>
        <v>61271.00000000001</v>
      </c>
      <c r="J21" s="37">
        <f t="shared" si="3"/>
        <v>66840</v>
      </c>
      <c r="K21" s="37"/>
      <c r="L21" s="37">
        <f t="shared" si="4"/>
        <v>66841</v>
      </c>
      <c r="M21" s="37">
        <f t="shared" si="5"/>
        <v>72410</v>
      </c>
      <c r="N21" s="37"/>
      <c r="O21" s="37">
        <f t="shared" si="6"/>
        <v>72411</v>
      </c>
      <c r="P21" s="37">
        <f t="shared" si="7"/>
        <v>77980</v>
      </c>
      <c r="Q21" s="37"/>
      <c r="R21" s="37">
        <f t="shared" si="8"/>
        <v>77981</v>
      </c>
      <c r="S21" s="37">
        <f t="shared" si="9"/>
        <v>83550</v>
      </c>
      <c r="T21" s="37"/>
      <c r="U21" s="37">
        <f t="shared" si="10"/>
        <v>83551</v>
      </c>
      <c r="V21" s="37">
        <f t="shared" si="11"/>
        <v>94690</v>
      </c>
      <c r="W21" s="37"/>
      <c r="X21" s="37">
        <f t="shared" si="12"/>
        <v>94691</v>
      </c>
      <c r="Y21" s="37">
        <f t="shared" si="13"/>
        <v>103045</v>
      </c>
      <c r="Z21" s="37"/>
      <c r="AA21" s="37">
        <f t="shared" si="14"/>
        <v>103046</v>
      </c>
      <c r="AB21" s="37">
        <f t="shared" si="15"/>
        <v>111400</v>
      </c>
      <c r="AC21" s="37"/>
      <c r="AD21" s="37">
        <f t="shared" si="16"/>
        <v>111401</v>
      </c>
      <c r="AE21" s="37">
        <f t="shared" si="17"/>
        <v>139250</v>
      </c>
      <c r="AF21" s="37"/>
      <c r="AG21" s="37">
        <f t="shared" si="18"/>
        <v>139251</v>
      </c>
      <c r="AH21" s="37" t="s">
        <v>14</v>
      </c>
    </row>
    <row r="22" spans="1:34" ht="15">
      <c r="A22" s="9">
        <v>10</v>
      </c>
      <c r="B22" s="9"/>
      <c r="C22" s="37">
        <v>0</v>
      </c>
      <c r="D22" s="37">
        <f>D21+5140</f>
        <v>60840</v>
      </c>
      <c r="E22" s="9"/>
      <c r="F22" s="37">
        <f t="shared" si="1"/>
        <v>60841</v>
      </c>
      <c r="G22" s="37">
        <f t="shared" si="2"/>
        <v>66924</v>
      </c>
      <c r="H22" s="37"/>
      <c r="I22" s="37">
        <f t="shared" si="0"/>
        <v>66925</v>
      </c>
      <c r="J22" s="37">
        <f t="shared" si="3"/>
        <v>73008</v>
      </c>
      <c r="K22" s="37"/>
      <c r="L22" s="37">
        <f t="shared" si="4"/>
        <v>73009</v>
      </c>
      <c r="M22" s="37">
        <f t="shared" si="5"/>
        <v>79092</v>
      </c>
      <c r="N22" s="37"/>
      <c r="O22" s="37">
        <f t="shared" si="6"/>
        <v>79093</v>
      </c>
      <c r="P22" s="37">
        <f t="shared" si="7"/>
        <v>85176</v>
      </c>
      <c r="Q22" s="37"/>
      <c r="R22" s="37">
        <f t="shared" si="8"/>
        <v>85177</v>
      </c>
      <c r="S22" s="37">
        <f t="shared" si="9"/>
        <v>91260</v>
      </c>
      <c r="T22" s="37"/>
      <c r="U22" s="37">
        <f t="shared" si="10"/>
        <v>91261</v>
      </c>
      <c r="V22" s="37">
        <f t="shared" si="11"/>
        <v>103428</v>
      </c>
      <c r="W22" s="37"/>
      <c r="X22" s="37">
        <f t="shared" si="12"/>
        <v>103429</v>
      </c>
      <c r="Y22" s="37">
        <f t="shared" si="13"/>
        <v>112554</v>
      </c>
      <c r="Z22" s="37"/>
      <c r="AA22" s="37">
        <f t="shared" si="14"/>
        <v>112555</v>
      </c>
      <c r="AB22" s="37">
        <f t="shared" si="15"/>
        <v>121680</v>
      </c>
      <c r="AC22" s="37"/>
      <c r="AD22" s="37">
        <f t="shared" si="16"/>
        <v>121681</v>
      </c>
      <c r="AE22" s="37">
        <f t="shared" si="17"/>
        <v>152100</v>
      </c>
      <c r="AF22" s="37"/>
      <c r="AG22" s="37">
        <f t="shared" si="18"/>
        <v>152101</v>
      </c>
      <c r="AH22" s="37" t="s">
        <v>14</v>
      </c>
    </row>
    <row r="23" spans="6:33" ht="15"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6:22" ht="15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3:34" ht="15" customHeight="1" hidden="1">
      <c r="C25" s="44">
        <v>1</v>
      </c>
      <c r="D25" s="44"/>
      <c r="F25" s="44">
        <v>2</v>
      </c>
      <c r="G25" s="44"/>
      <c r="I25" s="45">
        <v>3</v>
      </c>
      <c r="J25" s="45"/>
      <c r="L25" s="45">
        <v>4</v>
      </c>
      <c r="M25" s="45"/>
      <c r="O25" s="45">
        <v>5</v>
      </c>
      <c r="P25" s="45"/>
      <c r="R25" s="45">
        <v>6</v>
      </c>
      <c r="S25" s="45"/>
      <c r="U25" s="45">
        <v>7</v>
      </c>
      <c r="V25" s="45"/>
      <c r="X25" s="45">
        <v>8</v>
      </c>
      <c r="Y25" s="45"/>
      <c r="AA25" s="45">
        <v>9</v>
      </c>
      <c r="AB25" s="45"/>
      <c r="AD25" s="45">
        <v>10</v>
      </c>
      <c r="AE25" s="45"/>
      <c r="AG25" s="45"/>
      <c r="AH25" s="45"/>
    </row>
    <row r="26" spans="3:33" ht="15" customHeight="1" hidden="1">
      <c r="C26" s="38">
        <f>C13</f>
        <v>0</v>
      </c>
      <c r="D26" s="33">
        <v>0.05</v>
      </c>
      <c r="F26" s="38">
        <f>C14</f>
        <v>0</v>
      </c>
      <c r="G26" s="33">
        <v>0.05</v>
      </c>
      <c r="I26" s="38">
        <f>C15</f>
        <v>0</v>
      </c>
      <c r="J26" s="33">
        <v>0.05</v>
      </c>
      <c r="L26" s="38">
        <f>C16</f>
        <v>0</v>
      </c>
      <c r="M26" s="33">
        <v>0.05</v>
      </c>
      <c r="O26" s="38">
        <f>C17</f>
        <v>0</v>
      </c>
      <c r="P26" s="33">
        <v>0.05</v>
      </c>
      <c r="R26" s="38">
        <f>C18</f>
        <v>0</v>
      </c>
      <c r="S26" s="33">
        <v>0.05</v>
      </c>
      <c r="U26" s="38">
        <f>C19</f>
        <v>0</v>
      </c>
      <c r="V26" s="33">
        <v>0.05</v>
      </c>
      <c r="X26" s="38">
        <f>C20</f>
        <v>0</v>
      </c>
      <c r="Y26" s="33">
        <v>0.05</v>
      </c>
      <c r="AA26" s="38">
        <f>C21</f>
        <v>0</v>
      </c>
      <c r="AB26" s="33">
        <v>0.05</v>
      </c>
      <c r="AD26" s="38">
        <f>C22</f>
        <v>0</v>
      </c>
      <c r="AE26" s="33">
        <v>0.05</v>
      </c>
      <c r="AG26" s="39"/>
    </row>
    <row r="27" spans="3:33" ht="15" customHeight="1" hidden="1">
      <c r="C27" s="38">
        <f>F13</f>
        <v>14581</v>
      </c>
      <c r="D27" s="33">
        <v>0.1</v>
      </c>
      <c r="F27" s="38">
        <f>F14</f>
        <v>19721</v>
      </c>
      <c r="G27" s="33">
        <v>0.1</v>
      </c>
      <c r="I27" s="38">
        <f>F15</f>
        <v>24861</v>
      </c>
      <c r="J27" s="33">
        <v>0.1</v>
      </c>
      <c r="L27" s="38">
        <f>F16</f>
        <v>30001</v>
      </c>
      <c r="M27" s="33">
        <v>0.1</v>
      </c>
      <c r="O27" s="38">
        <f>F17</f>
        <v>35141</v>
      </c>
      <c r="P27" s="33">
        <v>0.1</v>
      </c>
      <c r="R27" s="38">
        <f>F18</f>
        <v>40281</v>
      </c>
      <c r="S27" s="33">
        <v>0.1</v>
      </c>
      <c r="U27" s="38">
        <f>F19</f>
        <v>45421</v>
      </c>
      <c r="V27" s="33">
        <v>0.1</v>
      </c>
      <c r="X27" s="38">
        <f>F20</f>
        <v>50561</v>
      </c>
      <c r="Y27" s="33">
        <v>0.1</v>
      </c>
      <c r="AA27" s="38">
        <f>F21</f>
        <v>55701</v>
      </c>
      <c r="AB27" s="33">
        <v>0.1</v>
      </c>
      <c r="AD27" s="38">
        <f>F22</f>
        <v>60841</v>
      </c>
      <c r="AE27" s="33">
        <v>0.1</v>
      </c>
      <c r="AG27" s="38"/>
    </row>
    <row r="28" spans="3:33" ht="15" customHeight="1" hidden="1">
      <c r="C28" s="38">
        <f>I13</f>
        <v>16039.000000000002</v>
      </c>
      <c r="D28" s="33">
        <v>0.2</v>
      </c>
      <c r="F28" s="38">
        <f>I14</f>
        <v>21693</v>
      </c>
      <c r="G28" s="33">
        <v>0.2</v>
      </c>
      <c r="I28" s="38">
        <f>I15</f>
        <v>27347.000000000004</v>
      </c>
      <c r="J28" s="33">
        <v>0.2</v>
      </c>
      <c r="L28" s="38">
        <f>I16</f>
        <v>33001</v>
      </c>
      <c r="M28" s="33">
        <v>0.2</v>
      </c>
      <c r="O28" s="38">
        <f>I17</f>
        <v>38655</v>
      </c>
      <c r="P28" s="33">
        <v>0.2</v>
      </c>
      <c r="R28" s="38">
        <f>I18</f>
        <v>44309</v>
      </c>
      <c r="S28" s="33">
        <v>0.2</v>
      </c>
      <c r="U28" s="38">
        <f>I19</f>
        <v>49963.00000000001</v>
      </c>
      <c r="V28" s="33">
        <v>0.2</v>
      </c>
      <c r="X28" s="38">
        <f>I20</f>
        <v>55617.00000000001</v>
      </c>
      <c r="Y28" s="33">
        <v>0.2</v>
      </c>
      <c r="AA28" s="38">
        <f>I21</f>
        <v>61271.00000000001</v>
      </c>
      <c r="AB28" s="33">
        <v>0.2</v>
      </c>
      <c r="AD28" s="38">
        <f>I22</f>
        <v>66925</v>
      </c>
      <c r="AE28" s="33">
        <v>0.2</v>
      </c>
      <c r="AG28" s="38"/>
    </row>
    <row r="29" spans="3:33" ht="15" customHeight="1" hidden="1">
      <c r="C29" s="38">
        <f>L13</f>
        <v>17497</v>
      </c>
      <c r="D29" s="33">
        <v>0.3</v>
      </c>
      <c r="F29" s="38">
        <f>L14</f>
        <v>23665</v>
      </c>
      <c r="G29" s="33">
        <v>0.3</v>
      </c>
      <c r="I29" s="38">
        <f>L15</f>
        <v>29833</v>
      </c>
      <c r="J29" s="33">
        <v>0.3</v>
      </c>
      <c r="L29" s="38">
        <f>L16</f>
        <v>36001</v>
      </c>
      <c r="M29" s="33">
        <v>0.3</v>
      </c>
      <c r="O29" s="38">
        <f>L17</f>
        <v>42169</v>
      </c>
      <c r="P29" s="33">
        <v>0.3</v>
      </c>
      <c r="R29" s="38">
        <f>L18</f>
        <v>48337</v>
      </c>
      <c r="S29" s="33">
        <v>0.3</v>
      </c>
      <c r="U29" s="38">
        <f>L19</f>
        <v>54505</v>
      </c>
      <c r="V29" s="33">
        <v>0.3</v>
      </c>
      <c r="X29" s="38">
        <f>L20</f>
        <v>60673</v>
      </c>
      <c r="Y29" s="33">
        <v>0.3</v>
      </c>
      <c r="AA29" s="38">
        <f>L21</f>
        <v>66841</v>
      </c>
      <c r="AB29" s="33">
        <v>0.3</v>
      </c>
      <c r="AD29" s="38">
        <f>L22</f>
        <v>73009</v>
      </c>
      <c r="AE29" s="33">
        <v>0.3</v>
      </c>
      <c r="AG29" s="38"/>
    </row>
    <row r="30" spans="3:33" ht="15" customHeight="1" hidden="1">
      <c r="C30" s="38">
        <f>O13</f>
        <v>18955</v>
      </c>
      <c r="D30" s="33">
        <v>0.4</v>
      </c>
      <c r="F30" s="38">
        <f>O14</f>
        <v>25637</v>
      </c>
      <c r="G30" s="33">
        <v>0.4</v>
      </c>
      <c r="I30" s="38">
        <f>O15</f>
        <v>32319</v>
      </c>
      <c r="J30" s="33">
        <v>0.4</v>
      </c>
      <c r="L30" s="38">
        <f>O16</f>
        <v>39001</v>
      </c>
      <c r="M30" s="33">
        <v>0.4</v>
      </c>
      <c r="O30" s="38">
        <f>O17</f>
        <v>45683</v>
      </c>
      <c r="P30" s="33">
        <v>0.4</v>
      </c>
      <c r="R30" s="38">
        <f>O18</f>
        <v>52365</v>
      </c>
      <c r="S30" s="33">
        <v>0.4</v>
      </c>
      <c r="U30" s="38">
        <f>O19</f>
        <v>59047</v>
      </c>
      <c r="V30" s="33">
        <v>0.4</v>
      </c>
      <c r="X30" s="38">
        <f>O20</f>
        <v>65729</v>
      </c>
      <c r="Y30" s="33">
        <v>0.4</v>
      </c>
      <c r="AA30" s="38">
        <f>O21</f>
        <v>72411</v>
      </c>
      <c r="AB30" s="33">
        <v>0.4</v>
      </c>
      <c r="AD30" s="38">
        <f>O22</f>
        <v>79093</v>
      </c>
      <c r="AE30" s="33">
        <v>0.4</v>
      </c>
      <c r="AG30" s="38"/>
    </row>
    <row r="31" spans="3:33" ht="15" customHeight="1" hidden="1">
      <c r="C31" s="38">
        <f>R13</f>
        <v>20413</v>
      </c>
      <c r="D31" s="33">
        <v>0.5</v>
      </c>
      <c r="F31" s="38">
        <f>R14</f>
        <v>27609</v>
      </c>
      <c r="G31" s="33">
        <v>0.5</v>
      </c>
      <c r="I31" s="38">
        <f>R15</f>
        <v>34805</v>
      </c>
      <c r="J31" s="33">
        <v>0.5</v>
      </c>
      <c r="L31" s="38">
        <f>R16</f>
        <v>42001</v>
      </c>
      <c r="M31" s="33">
        <v>0.5</v>
      </c>
      <c r="O31" s="38">
        <f>R17</f>
        <v>49197</v>
      </c>
      <c r="P31" s="33">
        <v>0.5</v>
      </c>
      <c r="R31" s="38">
        <f>R18</f>
        <v>56393</v>
      </c>
      <c r="S31" s="33">
        <v>0.5</v>
      </c>
      <c r="U31" s="38">
        <f>R19</f>
        <v>63588.99999999999</v>
      </c>
      <c r="V31" s="33">
        <v>0.5</v>
      </c>
      <c r="X31" s="38">
        <f>R20</f>
        <v>70785</v>
      </c>
      <c r="Y31" s="33">
        <v>0.5</v>
      </c>
      <c r="AA31" s="38">
        <f>R21</f>
        <v>77981</v>
      </c>
      <c r="AB31" s="33">
        <v>0.5</v>
      </c>
      <c r="AD31" s="38">
        <f>R22</f>
        <v>85177</v>
      </c>
      <c r="AE31" s="33">
        <v>0.5</v>
      </c>
      <c r="AG31" s="38"/>
    </row>
    <row r="32" spans="3:33" ht="15" customHeight="1" hidden="1">
      <c r="C32" s="38">
        <f>U13</f>
        <v>21871</v>
      </c>
      <c r="D32" s="33">
        <v>0.6</v>
      </c>
      <c r="F32" s="38">
        <f>U14</f>
        <v>29581</v>
      </c>
      <c r="G32" s="33">
        <v>0.6</v>
      </c>
      <c r="I32" s="38">
        <f>U15</f>
        <v>37291</v>
      </c>
      <c r="J32" s="33">
        <v>0.6</v>
      </c>
      <c r="L32" s="38">
        <f>U16</f>
        <v>45001</v>
      </c>
      <c r="M32" s="33">
        <v>0.6</v>
      </c>
      <c r="O32" s="38">
        <f>U17</f>
        <v>52711</v>
      </c>
      <c r="P32" s="33">
        <v>0.6</v>
      </c>
      <c r="R32" s="38">
        <f>U18</f>
        <v>60421</v>
      </c>
      <c r="S32" s="33">
        <v>0.6</v>
      </c>
      <c r="U32" s="38">
        <f>U19</f>
        <v>68131</v>
      </c>
      <c r="V32" s="33">
        <v>0.6</v>
      </c>
      <c r="X32" s="38">
        <f>U20</f>
        <v>75841</v>
      </c>
      <c r="Y32" s="33">
        <v>0.6</v>
      </c>
      <c r="AA32" s="38">
        <f>U21</f>
        <v>83551</v>
      </c>
      <c r="AB32" s="33">
        <v>0.6</v>
      </c>
      <c r="AD32" s="38">
        <f>U22</f>
        <v>91261</v>
      </c>
      <c r="AE32" s="33">
        <v>0.6</v>
      </c>
      <c r="AG32" s="38"/>
    </row>
    <row r="33" spans="3:33" ht="15" customHeight="1" hidden="1">
      <c r="C33" s="38">
        <f>X13</f>
        <v>24787</v>
      </c>
      <c r="D33" s="33">
        <v>0.7</v>
      </c>
      <c r="F33" s="38">
        <f>X14</f>
        <v>33525</v>
      </c>
      <c r="G33" s="33">
        <v>0.7</v>
      </c>
      <c r="I33" s="38">
        <f>X15</f>
        <v>42263</v>
      </c>
      <c r="J33" s="33">
        <v>0.7</v>
      </c>
      <c r="L33" s="38">
        <f>X16</f>
        <v>51001</v>
      </c>
      <c r="M33" s="33">
        <v>0.7</v>
      </c>
      <c r="O33" s="38">
        <f>X17</f>
        <v>59739</v>
      </c>
      <c r="P33" s="33">
        <v>0.7</v>
      </c>
      <c r="R33" s="38">
        <f>X18</f>
        <v>68477</v>
      </c>
      <c r="S33" s="33">
        <v>0.7</v>
      </c>
      <c r="U33" s="38">
        <f>X19</f>
        <v>77215</v>
      </c>
      <c r="V33" s="33">
        <v>0.7</v>
      </c>
      <c r="X33" s="38">
        <f>X20</f>
        <v>85953</v>
      </c>
      <c r="Y33" s="33">
        <v>0.7</v>
      </c>
      <c r="AA33" s="38">
        <f>X21</f>
        <v>94691</v>
      </c>
      <c r="AB33" s="33">
        <v>0.7</v>
      </c>
      <c r="AD33" s="38">
        <f>X22</f>
        <v>103429</v>
      </c>
      <c r="AE33" s="33">
        <v>0.7</v>
      </c>
      <c r="AG33" s="38"/>
    </row>
    <row r="34" spans="3:33" ht="15" customHeight="1" hidden="1">
      <c r="C34" s="38">
        <f>AA13</f>
        <v>26974</v>
      </c>
      <c r="D34" s="33">
        <v>0.8</v>
      </c>
      <c r="F34" s="38">
        <f>AA14</f>
        <v>36483</v>
      </c>
      <c r="G34" s="33">
        <v>0.8</v>
      </c>
      <c r="I34" s="38">
        <f>AA15</f>
        <v>45992</v>
      </c>
      <c r="J34" s="33">
        <v>0.8</v>
      </c>
      <c r="L34" s="38">
        <f>AA16</f>
        <v>55501</v>
      </c>
      <c r="M34" s="33">
        <v>0.8</v>
      </c>
      <c r="O34" s="38">
        <f>AA17</f>
        <v>65010</v>
      </c>
      <c r="P34" s="33">
        <v>0.8</v>
      </c>
      <c r="R34" s="38">
        <f>AA18</f>
        <v>74519</v>
      </c>
      <c r="S34" s="33">
        <v>0.8</v>
      </c>
      <c r="U34" s="38">
        <f>AA19</f>
        <v>84028</v>
      </c>
      <c r="V34" s="33">
        <v>0.8</v>
      </c>
      <c r="X34" s="38">
        <f>AA20</f>
        <v>93537</v>
      </c>
      <c r="Y34" s="33">
        <v>0.8</v>
      </c>
      <c r="AA34" s="38">
        <f>AA21</f>
        <v>103046</v>
      </c>
      <c r="AB34" s="33">
        <v>0.8</v>
      </c>
      <c r="AD34" s="38">
        <f>AA22</f>
        <v>112555</v>
      </c>
      <c r="AE34" s="33">
        <v>0.8</v>
      </c>
      <c r="AG34" s="38"/>
    </row>
    <row r="35" spans="3:33" ht="15" customHeight="1" hidden="1">
      <c r="C35" s="38">
        <f>AD13</f>
        <v>29161</v>
      </c>
      <c r="D35" s="33">
        <v>0.9</v>
      </c>
      <c r="F35" s="38">
        <f>AD14</f>
        <v>39441</v>
      </c>
      <c r="G35" s="33">
        <v>0.9</v>
      </c>
      <c r="I35" s="38">
        <f>AD15</f>
        <v>49721</v>
      </c>
      <c r="J35" s="33">
        <v>0.9</v>
      </c>
      <c r="L35" s="38">
        <f>AD16</f>
        <v>60001</v>
      </c>
      <c r="M35" s="33">
        <v>0.9</v>
      </c>
      <c r="O35" s="38">
        <f>AD17</f>
        <v>70281</v>
      </c>
      <c r="P35" s="33">
        <v>0.9</v>
      </c>
      <c r="R35" s="38">
        <f>AD18</f>
        <v>80561</v>
      </c>
      <c r="S35" s="33">
        <v>0.9</v>
      </c>
      <c r="U35" s="38">
        <f>AD19</f>
        <v>90841</v>
      </c>
      <c r="V35" s="33">
        <v>0.9</v>
      </c>
      <c r="X35" s="38">
        <f>AD20</f>
        <v>101121</v>
      </c>
      <c r="Y35" s="33">
        <v>0.9</v>
      </c>
      <c r="AA35" s="38">
        <f>AD21</f>
        <v>111401</v>
      </c>
      <c r="AB35" s="33">
        <v>0.9</v>
      </c>
      <c r="AD35" s="38">
        <f>AD22</f>
        <v>121681</v>
      </c>
      <c r="AE35" s="33">
        <v>0.9</v>
      </c>
      <c r="AG35" s="38"/>
    </row>
    <row r="36" spans="3:33" ht="15" customHeight="1" hidden="1">
      <c r="C36" s="38">
        <f>AG13</f>
        <v>36451</v>
      </c>
      <c r="D36" s="33">
        <v>1</v>
      </c>
      <c r="F36" s="38">
        <f>AG14</f>
        <v>49301</v>
      </c>
      <c r="G36" s="33">
        <v>1</v>
      </c>
      <c r="I36" s="38">
        <f>AG15</f>
        <v>62151</v>
      </c>
      <c r="J36" s="33">
        <v>1</v>
      </c>
      <c r="L36" s="38">
        <f>AG16</f>
        <v>75001</v>
      </c>
      <c r="M36" s="33">
        <v>1</v>
      </c>
      <c r="O36" s="38">
        <f>AG17</f>
        <v>87851</v>
      </c>
      <c r="P36" s="33">
        <v>1</v>
      </c>
      <c r="R36" s="38">
        <f>AG18</f>
        <v>100701</v>
      </c>
      <c r="S36" s="33">
        <v>1</v>
      </c>
      <c r="U36" s="38">
        <f>AG19</f>
        <v>113551</v>
      </c>
      <c r="V36" s="33">
        <v>1</v>
      </c>
      <c r="X36" s="38">
        <f>AG20</f>
        <v>126401</v>
      </c>
      <c r="Y36" s="33">
        <v>1</v>
      </c>
      <c r="AA36" s="38">
        <f>AG21</f>
        <v>139251</v>
      </c>
      <c r="AB36" s="33">
        <v>1</v>
      </c>
      <c r="AD36" s="38">
        <f>AG22</f>
        <v>152101</v>
      </c>
      <c r="AE36" s="33">
        <v>1</v>
      </c>
      <c r="AG36" s="38"/>
    </row>
    <row r="37" ht="15" hidden="1"/>
    <row r="38" ht="15">
      <c r="F38" s="38"/>
    </row>
    <row r="39" spans="1:31" ht="15">
      <c r="A39" s="9"/>
      <c r="B39" s="9"/>
      <c r="C39" s="37"/>
      <c r="D39" s="37"/>
      <c r="E39" s="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4:6" ht="15">
      <c r="D40" s="38"/>
      <c r="F40" s="38"/>
    </row>
    <row r="41" spans="4:6" ht="15">
      <c r="D41" s="38"/>
      <c r="F41" s="38"/>
    </row>
    <row r="42" spans="4:6" ht="15">
      <c r="D42" s="38"/>
      <c r="F42" s="38"/>
    </row>
    <row r="43" spans="4:6" ht="15">
      <c r="D43" s="38"/>
      <c r="F43" s="38"/>
    </row>
    <row r="44" spans="4:6" ht="15">
      <c r="D44" s="38"/>
      <c r="F44" s="38"/>
    </row>
    <row r="45" spans="4:6" ht="15">
      <c r="D45" s="38"/>
      <c r="F45" s="38"/>
    </row>
    <row r="46" spans="4:6" ht="15">
      <c r="D46" s="38"/>
      <c r="F46" s="38"/>
    </row>
    <row r="47" spans="4:6" ht="15">
      <c r="D47" s="38"/>
      <c r="F47" s="38"/>
    </row>
    <row r="48" ht="15">
      <c r="D48" s="38"/>
    </row>
    <row r="49" ht="15">
      <c r="D49" s="38"/>
    </row>
  </sheetData>
  <sheetProtection/>
  <mergeCells count="33">
    <mergeCell ref="AA7:AB8"/>
    <mergeCell ref="AD7:AE8"/>
    <mergeCell ref="AG7:AH8"/>
    <mergeCell ref="C7:D8"/>
    <mergeCell ref="F7:G8"/>
    <mergeCell ref="I7:J8"/>
    <mergeCell ref="L7:M8"/>
    <mergeCell ref="O7:P8"/>
    <mergeCell ref="R7:S8"/>
    <mergeCell ref="AD25:AE25"/>
    <mergeCell ref="AG25:AH25"/>
    <mergeCell ref="U11:V11"/>
    <mergeCell ref="X11:Y11"/>
    <mergeCell ref="AA11:AB11"/>
    <mergeCell ref="AD11:AE11"/>
    <mergeCell ref="AG11:AH11"/>
    <mergeCell ref="U7:V8"/>
    <mergeCell ref="X7:Y8"/>
    <mergeCell ref="C25:D25"/>
    <mergeCell ref="U25:V25"/>
    <mergeCell ref="X25:Y25"/>
    <mergeCell ref="AA25:AB25"/>
    <mergeCell ref="F25:G25"/>
    <mergeCell ref="I25:J25"/>
    <mergeCell ref="L25:M25"/>
    <mergeCell ref="O25:P25"/>
    <mergeCell ref="R25:S25"/>
    <mergeCell ref="F11:G11"/>
    <mergeCell ref="I11:J11"/>
    <mergeCell ref="L11:M11"/>
    <mergeCell ref="O11:P11"/>
    <mergeCell ref="R11:S11"/>
    <mergeCell ref="C11:D11"/>
  </mergeCells>
  <printOptions/>
  <pageMargins left="0.1" right="0.1" top="0.75" bottom="0.75" header="0.3" footer="0.3"/>
  <pageSetup fitToHeight="1" fitToWidth="1" horizontalDpi="600" verticalDpi="600" orientation="landscape" scale="56" r:id="rId1"/>
  <headerFooter>
    <oddHeader>&amp;L&amp;D&amp;R&amp;T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Busch</dc:creator>
  <cp:keywords/>
  <dc:description/>
  <cp:lastModifiedBy>Eric Busch</cp:lastModifiedBy>
  <cp:lastPrinted>2021-08-16T02:17:38Z</cp:lastPrinted>
  <dcterms:created xsi:type="dcterms:W3CDTF">2010-11-15T15:24:33Z</dcterms:created>
  <dcterms:modified xsi:type="dcterms:W3CDTF">2023-01-27T21:24:39Z</dcterms:modified>
  <cp:category/>
  <cp:version/>
  <cp:contentType/>
  <cp:contentStatus/>
</cp:coreProperties>
</file>